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EJECUCION PRESUPUESTAL" sheetId="1" r:id="rId1"/>
    <sheet name="Sheet3" sheetId="3" r:id="rId2"/>
    <sheet name="Sheet1" sheetId="4" r:id="rId3"/>
  </sheets>
  <calcPr calcId="144525"/>
</workbook>
</file>

<file path=xl/calcChain.xml><?xml version="1.0" encoding="utf-8"?>
<calcChain xmlns="http://schemas.openxmlformats.org/spreadsheetml/2006/main">
  <c r="E9" i="1" l="1"/>
  <c r="E16" i="1"/>
  <c r="E15" i="1"/>
  <c r="E14" i="1"/>
  <c r="E19" i="1"/>
  <c r="E18" i="1"/>
  <c r="E21" i="1"/>
  <c r="E20" i="1"/>
  <c r="E26" i="1"/>
  <c r="D29" i="1"/>
  <c r="D23" i="1"/>
  <c r="D9" i="1"/>
  <c r="E12" i="1"/>
  <c r="E29" i="1" l="1"/>
  <c r="F29" i="1" s="1"/>
  <c r="E25" i="1"/>
  <c r="F22" i="1"/>
  <c r="F20" i="1"/>
  <c r="D19" i="1"/>
  <c r="D17" i="1" s="1"/>
  <c r="F21" i="1"/>
  <c r="F23" i="1"/>
  <c r="F24" i="1"/>
  <c r="F28" i="1"/>
  <c r="F30" i="1"/>
  <c r="F32" i="1"/>
  <c r="F33" i="1"/>
  <c r="F18" i="1"/>
  <c r="F8" i="1"/>
  <c r="F10" i="1"/>
  <c r="F11" i="1"/>
  <c r="F12" i="1"/>
  <c r="F13" i="1"/>
  <c r="F9" i="1"/>
  <c r="D26" i="1"/>
  <c r="D27" i="1" s="1"/>
  <c r="F27" i="1" s="1"/>
  <c r="D14" i="1"/>
  <c r="D15" i="1"/>
  <c r="D16" i="1"/>
  <c r="F25" i="1" l="1"/>
  <c r="F14" i="1"/>
  <c r="F16" i="1"/>
  <c r="D7" i="1"/>
  <c r="D34" i="1" s="1"/>
  <c r="F15" i="1"/>
  <c r="F26" i="1"/>
  <c r="E17" i="1"/>
  <c r="F17" i="1" s="1"/>
  <c r="E7" i="1"/>
  <c r="F19" i="1"/>
  <c r="E34" i="1" l="1"/>
  <c r="F7" i="1"/>
  <c r="F34" i="1" l="1"/>
</calcChain>
</file>

<file path=xl/sharedStrings.xml><?xml version="1.0" encoding="utf-8"?>
<sst xmlns="http://schemas.openxmlformats.org/spreadsheetml/2006/main" count="37" uniqueCount="37">
  <si>
    <t>CTA</t>
  </si>
  <si>
    <t>CONCEPTOS</t>
  </si>
  <si>
    <t>Apropiacion Actual</t>
  </si>
  <si>
    <t>%</t>
  </si>
  <si>
    <t>Ejecución</t>
  </si>
  <si>
    <t>SERVICIOS PERSONALES</t>
  </si>
  <si>
    <t>Sueldos fijos</t>
  </si>
  <si>
    <t>Suedos contratados</t>
  </si>
  <si>
    <t>Regalia pascual</t>
  </si>
  <si>
    <t>Prestaciones laborales</t>
  </si>
  <si>
    <t>Seguro de salud</t>
  </si>
  <si>
    <t>Seguro pensiones</t>
  </si>
  <si>
    <t>Riesgo laboral</t>
  </si>
  <si>
    <t>SERVICIOS NO PERSONALES</t>
  </si>
  <si>
    <t>Telefono larga distancia</t>
  </si>
  <si>
    <t xml:space="preserve">Telefono local </t>
  </si>
  <si>
    <t>Internet</t>
  </si>
  <si>
    <t>Energia electrica</t>
  </si>
  <si>
    <t>Otros servicios no personales</t>
  </si>
  <si>
    <t>MATERIALES Y SUMINISTROS</t>
  </si>
  <si>
    <t>Combustibles</t>
  </si>
  <si>
    <t>Utiles diversos</t>
  </si>
  <si>
    <t>ACTIVOS NO FINANCIEROS</t>
  </si>
  <si>
    <t>Equipos computacionales</t>
  </si>
  <si>
    <t>TRANSFERENCIA CORRIENTES</t>
  </si>
  <si>
    <t>TOTAL GENERAL</t>
  </si>
  <si>
    <t>Compensaciones especiales</t>
  </si>
  <si>
    <t>Obras</t>
  </si>
  <si>
    <t>PUBLICIDAD FONDO 100</t>
  </si>
  <si>
    <t>PUBLICIDAD FONDO 1970</t>
  </si>
  <si>
    <t>Fuente: Viceministerio Administrativo.</t>
  </si>
  <si>
    <t>A DICIEMBRE DE 2015</t>
  </si>
  <si>
    <t>Bono por desempeño</t>
  </si>
  <si>
    <t>Maq. Y Equipo cons. CEIZTUR</t>
  </si>
  <si>
    <t>Obras para edificaciones</t>
  </si>
  <si>
    <t>Ejecución de diciembre sujeto a revisión, no se ha realizado el cierre del año 2015.</t>
  </si>
  <si>
    <t>ASIGNACION Y EJECUCION PRESUPUESTARIA DEL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</si>
</sst>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43" fontId="0" fillId="0" borderId="0" xfId="0" applyNumberFormat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0" borderId="2" xfId="0" applyFont="1" applyBorder="1"/>
    <xf numFmtId="43" fontId="2" fillId="0" borderId="2" xfId="1" applyFont="1" applyBorder="1"/>
    <xf numFmtId="43" fontId="2" fillId="0" borderId="2" xfId="0" applyNumberFormat="1" applyFont="1" applyBorder="1"/>
    <xf numFmtId="0" fontId="3" fillId="0" borderId="1" xfId="0" applyFont="1" applyBorder="1"/>
    <xf numFmtId="43" fontId="3" fillId="0" borderId="0" xfId="1" applyFont="1"/>
    <xf numFmtId="43" fontId="3" fillId="0" borderId="1" xfId="1" applyFont="1" applyBorder="1"/>
    <xf numFmtId="43" fontId="3" fillId="0" borderId="2" xfId="0" applyNumberFormat="1" applyFont="1" applyBorder="1"/>
    <xf numFmtId="0" fontId="2" fillId="0" borderId="1" xfId="0" applyFont="1" applyBorder="1"/>
    <xf numFmtId="43" fontId="2" fillId="0" borderId="1" xfId="1" applyFont="1" applyBorder="1"/>
    <xf numFmtId="0" fontId="3" fillId="0" borderId="0" xfId="0" applyFont="1"/>
    <xf numFmtId="43" fontId="4" fillId="0" borderId="1" xfId="0" applyNumberFormat="1" applyFont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2"/>
  <sheetViews>
    <sheetView tabSelected="1" workbookViewId="0">
      <selection activeCell="J10" sqref="J10"/>
    </sheetView>
  </sheetViews>
  <sheetFormatPr defaultRowHeight="15" x14ac:dyDescent="0.25"/>
  <cols>
    <col min="2" max="2" width="4.42578125" bestFit="1" customWidth="1"/>
    <col min="3" max="3" width="27.7109375" bestFit="1" customWidth="1"/>
    <col min="4" max="4" width="20.140625" customWidth="1"/>
    <col min="5" max="5" width="17.28515625" customWidth="1"/>
  </cols>
  <sheetData>
    <row r="2" spans="2:6" x14ac:dyDescent="0.25">
      <c r="B2" s="20"/>
      <c r="C2" s="20"/>
      <c r="D2" s="20"/>
      <c r="E2" s="20"/>
      <c r="F2" s="20"/>
    </row>
    <row r="3" spans="2:6" x14ac:dyDescent="0.25">
      <c r="B3" s="20" t="s">
        <v>36</v>
      </c>
      <c r="C3" s="20"/>
      <c r="D3" s="20"/>
      <c r="E3" s="20"/>
      <c r="F3" s="20"/>
    </row>
    <row r="4" spans="2:6" ht="15.75" thickBot="1" x14ac:dyDescent="0.3">
      <c r="B4" s="21"/>
      <c r="C4" s="21"/>
      <c r="D4" s="21"/>
      <c r="E4" s="21"/>
      <c r="F4" s="21"/>
    </row>
    <row r="5" spans="2:6" x14ac:dyDescent="0.25">
      <c r="B5" s="18"/>
      <c r="C5" s="19"/>
      <c r="D5" s="16" t="s">
        <v>31</v>
      </c>
      <c r="E5" s="16"/>
      <c r="F5" s="17"/>
    </row>
    <row r="6" spans="2:6" ht="15.75" thickBot="1" x14ac:dyDescent="0.3">
      <c r="B6" s="2" t="s">
        <v>0</v>
      </c>
      <c r="C6" s="3" t="s">
        <v>1</v>
      </c>
      <c r="D6" s="3" t="s">
        <v>2</v>
      </c>
      <c r="E6" s="3" t="s">
        <v>4</v>
      </c>
      <c r="F6" s="4" t="s">
        <v>3</v>
      </c>
    </row>
    <row r="7" spans="2:6" x14ac:dyDescent="0.25">
      <c r="B7" s="5">
        <v>1</v>
      </c>
      <c r="C7" s="5" t="s">
        <v>5</v>
      </c>
      <c r="D7" s="6">
        <f>SUM(D8:D16)</f>
        <v>979655065</v>
      </c>
      <c r="E7" s="6">
        <f>SUM(E8:E16)</f>
        <v>915126353.99000025</v>
      </c>
      <c r="F7" s="7">
        <f>+E7/D7*100</f>
        <v>93.413119238045311</v>
      </c>
    </row>
    <row r="8" spans="2:6" x14ac:dyDescent="0.25">
      <c r="B8" s="8"/>
      <c r="C8" s="8" t="s">
        <v>6</v>
      </c>
      <c r="D8" s="9">
        <v>553001573</v>
      </c>
      <c r="E8" s="10">
        <v>550392614.24000001</v>
      </c>
      <c r="F8" s="11">
        <f t="shared" ref="F8:F17" si="0">+E8/D8*100</f>
        <v>99.528218564398188</v>
      </c>
    </row>
    <row r="9" spans="2:6" x14ac:dyDescent="0.25">
      <c r="B9" s="8"/>
      <c r="C9" s="8" t="s">
        <v>7</v>
      </c>
      <c r="D9" s="10">
        <f>157901689+860000</f>
        <v>158761689</v>
      </c>
      <c r="E9" s="10">
        <f>118269486.88+484050</f>
        <v>118753536.88</v>
      </c>
      <c r="F9" s="11">
        <f t="shared" si="0"/>
        <v>74.799869935876032</v>
      </c>
    </row>
    <row r="10" spans="2:6" x14ac:dyDescent="0.25">
      <c r="B10" s="8"/>
      <c r="C10" s="8" t="s">
        <v>32</v>
      </c>
      <c r="D10" s="10">
        <v>11000000</v>
      </c>
      <c r="E10" s="10">
        <v>10621503.710000001</v>
      </c>
      <c r="F10" s="11">
        <f t="shared" si="0"/>
        <v>96.559124636363649</v>
      </c>
    </row>
    <row r="11" spans="2:6" x14ac:dyDescent="0.25">
      <c r="B11" s="8"/>
      <c r="C11" s="8" t="s">
        <v>26</v>
      </c>
      <c r="D11" s="10">
        <v>78236768</v>
      </c>
      <c r="E11" s="10">
        <v>84471887.75</v>
      </c>
      <c r="F11" s="11">
        <f t="shared" si="0"/>
        <v>107.96955179692493</v>
      </c>
    </row>
    <row r="12" spans="2:6" x14ac:dyDescent="0.25">
      <c r="B12" s="8"/>
      <c r="C12" s="8" t="s">
        <v>8</v>
      </c>
      <c r="D12" s="10">
        <v>61205971</v>
      </c>
      <c r="E12" s="10">
        <f>55724591.84+4902916.65</f>
        <v>60627508.490000002</v>
      </c>
      <c r="F12" s="11">
        <f t="shared" si="0"/>
        <v>99.054892030060273</v>
      </c>
    </row>
    <row r="13" spans="2:6" x14ac:dyDescent="0.25">
      <c r="B13" s="8"/>
      <c r="C13" s="8" t="s">
        <v>9</v>
      </c>
      <c r="D13" s="10">
        <v>3533000</v>
      </c>
      <c r="E13" s="10">
        <v>2859276.19</v>
      </c>
      <c r="F13" s="11">
        <f t="shared" si="0"/>
        <v>80.930545994905174</v>
      </c>
    </row>
    <row r="14" spans="2:6" x14ac:dyDescent="0.25">
      <c r="B14" s="8"/>
      <c r="C14" s="8" t="s">
        <v>10</v>
      </c>
      <c r="D14" s="10">
        <f>48608164+374000</f>
        <v>48982164</v>
      </c>
      <c r="E14" s="10">
        <f>37305858.61+34319.1</f>
        <v>37340177.710000001</v>
      </c>
      <c r="F14" s="11">
        <f t="shared" si="0"/>
        <v>76.232192824310502</v>
      </c>
    </row>
    <row r="15" spans="2:6" x14ac:dyDescent="0.25">
      <c r="B15" s="8"/>
      <c r="C15" s="8" t="s">
        <v>11</v>
      </c>
      <c r="D15" s="10">
        <f>53360698+690000</f>
        <v>54050698</v>
      </c>
      <c r="E15" s="10">
        <f>45603909.59+34367.6</f>
        <v>45638277.190000005</v>
      </c>
      <c r="F15" s="11">
        <f t="shared" si="0"/>
        <v>84.436055182858155</v>
      </c>
    </row>
    <row r="16" spans="2:6" x14ac:dyDescent="0.25">
      <c r="B16" s="8"/>
      <c r="C16" s="8" t="s">
        <v>12</v>
      </c>
      <c r="D16" s="10">
        <f>10624202+259000</f>
        <v>10883202</v>
      </c>
      <c r="E16" s="10">
        <f>4420968.34+603.49</f>
        <v>4421571.83</v>
      </c>
      <c r="F16" s="11">
        <f t="shared" si="0"/>
        <v>40.627490236788773</v>
      </c>
    </row>
    <row r="17" spans="2:6" x14ac:dyDescent="0.25">
      <c r="B17" s="12">
        <v>2.2000000000000002</v>
      </c>
      <c r="C17" s="12" t="s">
        <v>13</v>
      </c>
      <c r="D17" s="13">
        <f>SUM(D18:D24)</f>
        <v>1279473808</v>
      </c>
      <c r="E17" s="13">
        <f>SUM(E18:E24)</f>
        <v>1271580551.1900001</v>
      </c>
      <c r="F17" s="7">
        <f t="shared" si="0"/>
        <v>99.383085705963907</v>
      </c>
    </row>
    <row r="18" spans="2:6" x14ac:dyDescent="0.25">
      <c r="B18" s="8"/>
      <c r="C18" s="8" t="s">
        <v>14</v>
      </c>
      <c r="D18" s="10">
        <v>3200000</v>
      </c>
      <c r="E18" s="10">
        <f>2310607.35+4688710.1</f>
        <v>6999317.4499999993</v>
      </c>
      <c r="F18" s="15">
        <f>+E18/D18*100</f>
        <v>218.72867031249999</v>
      </c>
    </row>
    <row r="19" spans="2:6" x14ac:dyDescent="0.25">
      <c r="B19" s="8"/>
      <c r="C19" s="8" t="s">
        <v>15</v>
      </c>
      <c r="D19" s="10">
        <f>2800000+170000</f>
        <v>2970000</v>
      </c>
      <c r="E19" s="10">
        <f>2719164.72+368605.53+342233.76</f>
        <v>3430004.01</v>
      </c>
      <c r="F19" s="11">
        <f t="shared" ref="F19:F34" si="1">+E19/D19*100</f>
        <v>115.48835050505051</v>
      </c>
    </row>
    <row r="20" spans="2:6" x14ac:dyDescent="0.25">
      <c r="B20" s="8"/>
      <c r="C20" s="8" t="s">
        <v>16</v>
      </c>
      <c r="D20" s="10">
        <v>8000000</v>
      </c>
      <c r="E20" s="10">
        <f>7276398.86+2107690.12</f>
        <v>9384088.9800000004</v>
      </c>
      <c r="F20" s="11">
        <f t="shared" si="1"/>
        <v>117.30111224999999</v>
      </c>
    </row>
    <row r="21" spans="2:6" x14ac:dyDescent="0.25">
      <c r="B21" s="8"/>
      <c r="C21" s="8" t="s">
        <v>17</v>
      </c>
      <c r="D21" s="10">
        <v>16517000</v>
      </c>
      <c r="E21" s="10">
        <f>8959069.63+6517732.25</f>
        <v>15476801.880000001</v>
      </c>
      <c r="F21" s="11">
        <f t="shared" si="1"/>
        <v>93.702257552824364</v>
      </c>
    </row>
    <row r="22" spans="2:6" x14ac:dyDescent="0.25">
      <c r="B22" s="8"/>
      <c r="C22" s="12" t="s">
        <v>28</v>
      </c>
      <c r="D22" s="10">
        <v>788310735</v>
      </c>
      <c r="E22" s="10">
        <v>764368336.83000004</v>
      </c>
      <c r="F22" s="11">
        <f t="shared" si="1"/>
        <v>96.962822259422879</v>
      </c>
    </row>
    <row r="23" spans="2:6" x14ac:dyDescent="0.25">
      <c r="B23" s="8"/>
      <c r="C23" s="12" t="s">
        <v>29</v>
      </c>
      <c r="D23" s="10">
        <f>395001407+13819405</f>
        <v>408820812</v>
      </c>
      <c r="E23" s="10">
        <v>407684970.02999997</v>
      </c>
      <c r="F23" s="11">
        <f t="shared" si="1"/>
        <v>99.722166304488425</v>
      </c>
    </row>
    <row r="24" spans="2:6" x14ac:dyDescent="0.25">
      <c r="B24" s="8"/>
      <c r="C24" s="8" t="s">
        <v>18</v>
      </c>
      <c r="D24" s="10">
        <v>51655261</v>
      </c>
      <c r="E24" s="10">
        <v>64237032.009999998</v>
      </c>
      <c r="F24" s="11">
        <f t="shared" si="1"/>
        <v>124.35719182601747</v>
      </c>
    </row>
    <row r="25" spans="2:6" x14ac:dyDescent="0.25">
      <c r="B25" s="12">
        <v>2.2999999999999998</v>
      </c>
      <c r="C25" s="12" t="s">
        <v>19</v>
      </c>
      <c r="D25" s="13">
        <v>56037021</v>
      </c>
      <c r="E25" s="13">
        <f>+E26+E27</f>
        <v>58485789.200000003</v>
      </c>
      <c r="F25" s="7">
        <f t="shared" si="1"/>
        <v>104.36991145550012</v>
      </c>
    </row>
    <row r="26" spans="2:6" x14ac:dyDescent="0.25">
      <c r="B26" s="8"/>
      <c r="C26" s="8" t="s">
        <v>20</v>
      </c>
      <c r="D26" s="10">
        <f>29079000+1450270</f>
        <v>30529270</v>
      </c>
      <c r="E26" s="10">
        <f>18000000+14764789.49+117041.6</f>
        <v>32881831.090000004</v>
      </c>
      <c r="F26" s="11">
        <f t="shared" si="1"/>
        <v>107.70591989261453</v>
      </c>
    </row>
    <row r="27" spans="2:6" x14ac:dyDescent="0.25">
      <c r="B27" s="8"/>
      <c r="C27" s="8" t="s">
        <v>21</v>
      </c>
      <c r="D27" s="10">
        <f>+D25-D26</f>
        <v>25507751</v>
      </c>
      <c r="E27" s="10">
        <v>25603958.109999999</v>
      </c>
      <c r="F27" s="11">
        <f t="shared" si="1"/>
        <v>100.37716813999008</v>
      </c>
    </row>
    <row r="28" spans="2:6" x14ac:dyDescent="0.25">
      <c r="B28" s="12">
        <v>2.4</v>
      </c>
      <c r="C28" s="12" t="s">
        <v>24</v>
      </c>
      <c r="D28" s="13">
        <v>40813000</v>
      </c>
      <c r="E28" s="13">
        <v>33345732.399999999</v>
      </c>
      <c r="F28" s="7">
        <f t="shared" si="1"/>
        <v>81.703703231813378</v>
      </c>
    </row>
    <row r="29" spans="2:6" x14ac:dyDescent="0.25">
      <c r="B29" s="8">
        <v>2.6</v>
      </c>
      <c r="C29" s="12" t="s">
        <v>22</v>
      </c>
      <c r="D29" s="13">
        <f>+D30+D31</f>
        <v>1672387491</v>
      </c>
      <c r="E29" s="13">
        <f>SUM(E30:E32)</f>
        <v>3949790.43</v>
      </c>
      <c r="F29" s="7">
        <f t="shared" si="1"/>
        <v>0.23617675037967625</v>
      </c>
    </row>
    <row r="30" spans="2:6" x14ac:dyDescent="0.25">
      <c r="B30" s="8"/>
      <c r="C30" s="8" t="s">
        <v>23</v>
      </c>
      <c r="D30" s="10">
        <v>5746351</v>
      </c>
      <c r="E30" s="10">
        <v>3949790.43</v>
      </c>
      <c r="F30" s="11">
        <f t="shared" si="1"/>
        <v>68.73562770530377</v>
      </c>
    </row>
    <row r="31" spans="2:6" x14ac:dyDescent="0.25">
      <c r="B31" s="8"/>
      <c r="C31" s="8" t="s">
        <v>33</v>
      </c>
      <c r="D31" s="10">
        <v>1666641140</v>
      </c>
      <c r="E31" s="10"/>
      <c r="F31" s="11"/>
    </row>
    <row r="32" spans="2:6" x14ac:dyDescent="0.25">
      <c r="B32" s="8">
        <v>2.7</v>
      </c>
      <c r="C32" s="12" t="s">
        <v>27</v>
      </c>
      <c r="D32" s="13">
        <v>179860000</v>
      </c>
      <c r="E32" s="10"/>
      <c r="F32" s="11">
        <f t="shared" si="1"/>
        <v>0</v>
      </c>
    </row>
    <row r="33" spans="2:8" x14ac:dyDescent="0.25">
      <c r="B33" s="8"/>
      <c r="C33" s="8" t="s">
        <v>34</v>
      </c>
      <c r="D33" s="13">
        <v>179860000</v>
      </c>
      <c r="E33" s="10"/>
      <c r="F33" s="11">
        <f t="shared" si="1"/>
        <v>0</v>
      </c>
    </row>
    <row r="34" spans="2:8" x14ac:dyDescent="0.25">
      <c r="B34" s="8"/>
      <c r="C34" s="12" t="s">
        <v>25</v>
      </c>
      <c r="D34" s="13">
        <f>+D7+D17+D25+D28+D29+D33</f>
        <v>4208226385</v>
      </c>
      <c r="E34" s="13">
        <f>+E7+E17+E25+E28+E29+E33</f>
        <v>2282488217.21</v>
      </c>
      <c r="F34" s="7">
        <f t="shared" si="1"/>
        <v>54.238722169173414</v>
      </c>
      <c r="H34" s="1"/>
    </row>
    <row r="35" spans="2:8" x14ac:dyDescent="0.25">
      <c r="B35" s="14" t="s">
        <v>30</v>
      </c>
      <c r="C35" s="14"/>
      <c r="D35" s="14"/>
      <c r="E35" s="14"/>
      <c r="F35" s="14"/>
    </row>
    <row r="36" spans="2:8" x14ac:dyDescent="0.25">
      <c r="B36" s="14" t="s">
        <v>35</v>
      </c>
      <c r="D36" s="1"/>
      <c r="E36" s="1"/>
    </row>
    <row r="37" spans="2:8" x14ac:dyDescent="0.25">
      <c r="D37" s="1"/>
      <c r="E37" s="1"/>
    </row>
    <row r="38" spans="2:8" x14ac:dyDescent="0.25">
      <c r="D38" s="1"/>
    </row>
    <row r="39" spans="2:8" x14ac:dyDescent="0.25">
      <c r="D39" s="1"/>
    </row>
    <row r="42" spans="2:8" x14ac:dyDescent="0.25">
      <c r="D42" s="1"/>
    </row>
  </sheetData>
  <mergeCells count="5">
    <mergeCell ref="D5:F5"/>
    <mergeCell ref="B5:C5"/>
    <mergeCell ref="B2:F2"/>
    <mergeCell ref="B3:F3"/>
    <mergeCell ref="B4:F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EJECUCION PRESUPUESTAL</vt:lpstr>
      <vt:lpstr>Sheet3</vt:lpstr>
      <vt:lpstr>Sheet1</vt:lpstr>
    </vt:vector>
  </TitlesOfParts>
  <Company>Windows 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Sigfredo Miranda</dc:creator>
  <cp:lastModifiedBy>Sigfredo Miranda</cp:lastModifiedBy>
  <cp:lastPrinted>2016-01-06T13:33:32Z</cp:lastPrinted>
  <dcterms:created xsi:type="dcterms:W3CDTF">2015-12-22T16:24:49Z</dcterms:created>
  <dcterms:modified xsi:type="dcterms:W3CDTF">2016-01-07T14:03:09Z</dcterms:modified>
</cp:coreProperties>
</file>